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autoCompressPictures="0" defaultThemeVersion="124226"/>
  <xr:revisionPtr revIDLastSave="1" documentId="8_{E7CF05BB-4498-41A9-9BAA-D0455EF08156}" xr6:coauthVersionLast="47" xr6:coauthVersionMax="47" xr10:uidLastSave="{135C85B5-012B-48A5-B9A3-6F9A6B9EE463}"/>
  <bookViews>
    <workbookView xWindow="-120" yWindow="-120" windowWidth="29040" windowHeight="1584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H24" i="1"/>
  <c r="E24" i="1"/>
  <c r="E108" i="1"/>
  <c r="E97" i="1"/>
  <c r="E91" i="1"/>
  <c r="E83" i="1"/>
  <c r="E77" i="1"/>
  <c r="E73" i="1"/>
  <c r="E69" i="1"/>
  <c r="E64" i="1"/>
  <c r="E58" i="1"/>
  <c r="E54" i="1"/>
  <c r="E49" i="1"/>
  <c r="E45" i="1"/>
  <c r="E34" i="1"/>
  <c r="E32" i="1"/>
  <c r="E28" i="1"/>
  <c r="E6" i="1"/>
  <c r="I125" i="1"/>
  <c r="E117" i="1" l="1"/>
  <c r="H6" i="1"/>
  <c r="H28" i="1"/>
  <c r="H32" i="1"/>
  <c r="H34" i="1"/>
  <c r="H54" i="1"/>
  <c r="H58" i="1"/>
  <c r="H64" i="1"/>
  <c r="H69" i="1"/>
  <c r="H73" i="1"/>
  <c r="H77" i="1"/>
  <c r="H83" i="1"/>
  <c r="H91" i="1"/>
  <c r="H97" i="1"/>
  <c r="H108" i="1"/>
  <c r="M117" i="1" l="1"/>
  <c r="I54" i="1"/>
  <c r="I6" i="1"/>
  <c r="F6" i="1"/>
  <c r="I24" i="1"/>
  <c r="F24" i="1"/>
  <c r="C5" i="3"/>
  <c r="D5" i="3" s="1"/>
  <c r="E5" i="3" s="1"/>
  <c r="C27" i="2"/>
  <c r="D27" i="2" s="1"/>
  <c r="E27" i="2" s="1"/>
  <c r="C23" i="2"/>
  <c r="D23" i="2" s="1"/>
  <c r="E23" i="2" s="1"/>
  <c r="C19" i="2"/>
  <c r="D19" i="2" s="1"/>
  <c r="E19" i="2" s="1"/>
  <c r="I58" i="1"/>
  <c r="F58" i="1"/>
  <c r="F34" i="1"/>
  <c r="I32" i="1"/>
  <c r="C15" i="2"/>
  <c r="D15" i="2" s="1"/>
  <c r="E15" i="2" s="1"/>
  <c r="C10" i="2"/>
  <c r="D10" i="2" s="1"/>
  <c r="E10" i="2" s="1"/>
  <c r="E5" i="2"/>
  <c r="D5" i="2"/>
  <c r="C5" i="2"/>
  <c r="I97" i="1"/>
  <c r="I34" i="1"/>
  <c r="F49" i="1"/>
  <c r="I108" i="1"/>
  <c r="I73" i="1"/>
  <c r="I91" i="1"/>
  <c r="I83" i="1"/>
  <c r="I77" i="1"/>
  <c r="I69" i="1"/>
  <c r="H49" i="1"/>
  <c r="I49" i="1" s="1"/>
  <c r="I45" i="1"/>
  <c r="I28" i="1"/>
  <c r="F108" i="1"/>
  <c r="F97" i="1"/>
  <c r="F91" i="1"/>
  <c r="F83" i="1"/>
  <c r="F77" i="1"/>
  <c r="F73" i="1"/>
  <c r="F69" i="1"/>
  <c r="F64" i="1"/>
  <c r="F54" i="1"/>
  <c r="F45" i="1"/>
  <c r="F32" i="1"/>
  <c r="F28" i="1"/>
  <c r="H117" i="1" l="1"/>
  <c r="C120" i="1" s="1"/>
  <c r="F117" i="1"/>
  <c r="I117" i="1"/>
  <c r="M118" i="1"/>
  <c r="I64" i="1"/>
  <c r="M120" i="1" l="1"/>
  <c r="I121" i="1"/>
  <c r="I122" i="1" s="1"/>
</calcChain>
</file>

<file path=xl/sharedStrings.xml><?xml version="1.0" encoding="utf-8"?>
<sst xmlns="http://schemas.openxmlformats.org/spreadsheetml/2006/main" count="117" uniqueCount="97">
  <si>
    <t>101 Administration</t>
  </si>
  <si>
    <t>Event Income</t>
  </si>
  <si>
    <t>Income</t>
    <phoneticPr fontId="2" type="noConversion"/>
  </si>
  <si>
    <t>Staff Expenses</t>
  </si>
  <si>
    <t>Members' Expenses</t>
  </si>
  <si>
    <t>Audit Fees</t>
  </si>
  <si>
    <t>Bank Charges</t>
  </si>
  <si>
    <t>Postage</t>
  </si>
  <si>
    <t>Training</t>
  </si>
  <si>
    <t>Stationery &amp; Office Supplies</t>
  </si>
  <si>
    <t>Subscriptions</t>
  </si>
  <si>
    <t>Insurance</t>
  </si>
  <si>
    <t>IT Support &amp; Equipment</t>
  </si>
  <si>
    <t>Expenditure</t>
  </si>
  <si>
    <t>104 Loans &amp; Finance</t>
  </si>
  <si>
    <t>Interest on A/c's</t>
  </si>
  <si>
    <t>105 MUGA</t>
  </si>
  <si>
    <t>MUGA Income</t>
  </si>
  <si>
    <t>Sub-Total</t>
    <phoneticPr fontId="2" type="noConversion"/>
  </si>
  <si>
    <t>106 Staff Costs</t>
  </si>
  <si>
    <t>Office Salaries</t>
  </si>
  <si>
    <t xml:space="preserve"> </t>
  </si>
  <si>
    <t>Employers NI &amp; Tax</t>
  </si>
  <si>
    <t>Superannuation</t>
  </si>
  <si>
    <t>Village Sweeping Salary</t>
  </si>
  <si>
    <t>Recreation Salary</t>
  </si>
  <si>
    <t>Neighbourhood Wardens</t>
  </si>
  <si>
    <t xml:space="preserve">Expenditure </t>
  </si>
  <si>
    <t>107 Discretionary</t>
  </si>
  <si>
    <t>Street Cleaning</t>
  </si>
  <si>
    <t>Contingency</t>
  </si>
  <si>
    <t>Grants &amp; Donations</t>
  </si>
  <si>
    <t>Memorial Garden</t>
  </si>
  <si>
    <t>201 Highways</t>
  </si>
  <si>
    <t>Christmas Lighting</t>
  </si>
  <si>
    <t>Income</t>
  </si>
  <si>
    <t xml:space="preserve">General Equipment </t>
  </si>
  <si>
    <t>Refuse Collections</t>
  </si>
  <si>
    <t>Other Equipment Purchases</t>
  </si>
  <si>
    <t>202 Street Lighting</t>
  </si>
  <si>
    <t>Street Lighting - Supply &amp; Maintenance</t>
  </si>
  <si>
    <t>301 Allotments</t>
  </si>
  <si>
    <t>Allotment Tenancies</t>
  </si>
  <si>
    <t>Allotments Water</t>
  </si>
  <si>
    <t>Allotments Maintenance &amp; Repairs</t>
  </si>
  <si>
    <t>303 Grounds Maintenance</t>
  </si>
  <si>
    <t>Tree Works</t>
  </si>
  <si>
    <t>Water</t>
  </si>
  <si>
    <t>304 Pavilion</t>
  </si>
  <si>
    <t>Boiler &amp; Shower</t>
  </si>
  <si>
    <t>Council Tax</t>
  </si>
  <si>
    <t>Electricity &amp; Gas</t>
  </si>
  <si>
    <t>Fire Equipment/Maintenance</t>
  </si>
  <si>
    <t>Repairs</t>
  </si>
  <si>
    <t>305 Other Recreation</t>
  </si>
  <si>
    <t>Social Club Tenancies</t>
  </si>
  <si>
    <t>Sports Club Tenancies</t>
  </si>
  <si>
    <t>Maintenance Supplies</t>
  </si>
  <si>
    <t>Playground Repairs &amp; Maintenance</t>
  </si>
  <si>
    <t>Tractors &amp; Equipment</t>
  </si>
  <si>
    <t>Rivermead</t>
  </si>
  <si>
    <t>Nutbourne Common Recreation Ground</t>
  </si>
  <si>
    <t>Pocket Park</t>
  </si>
  <si>
    <t>TOTAL BUDGET EXPENDITURE</t>
  </si>
  <si>
    <t>less Income</t>
  </si>
  <si>
    <t>_________</t>
  </si>
  <si>
    <t>Percentage Increase</t>
  </si>
  <si>
    <t>%</t>
  </si>
  <si>
    <t>(exc. assumed HDC Env. grant £60)</t>
  </si>
  <si>
    <t>Total</t>
  </si>
  <si>
    <t>Precept required</t>
  </si>
  <si>
    <r>
      <rPr>
        <sz val="11"/>
        <color theme="1"/>
        <rFont val="Calibri"/>
        <family val="2"/>
        <scheme val="minor"/>
      </rPr>
      <t>(New</t>
    </r>
    <r>
      <rPr>
        <sz val="11"/>
        <color indexed="8"/>
        <rFont val="Calibri"/>
        <family val="2"/>
      </rPr>
      <t xml:space="preserve"> HDC council tax support figure)</t>
    </r>
  </si>
  <si>
    <t xml:space="preserve">(Band D was £99.23) </t>
  </si>
  <si>
    <t>101/4006</t>
  </si>
  <si>
    <t>101/4016</t>
  </si>
  <si>
    <t>101/4021</t>
  </si>
  <si>
    <t>303/4343</t>
  </si>
  <si>
    <t>304/4360</t>
  </si>
  <si>
    <t>305/4391</t>
  </si>
  <si>
    <t>106/4003</t>
  </si>
  <si>
    <t>NN</t>
  </si>
  <si>
    <t>Advertisement</t>
  </si>
  <si>
    <t>Mobile Phones</t>
  </si>
  <si>
    <t>DC</t>
  </si>
  <si>
    <t>Grants, Fundraisers &amp; Other Income</t>
  </si>
  <si>
    <t>Rent, Broadband &amp; Room Hire</t>
  </si>
  <si>
    <t>Legal Fees</t>
  </si>
  <si>
    <t>Event Costs</t>
  </si>
  <si>
    <t>MUGA Upkeep</t>
  </si>
  <si>
    <t xml:space="preserve">Youth Intitaives </t>
  </si>
  <si>
    <t xml:space="preserve">Vehicle Purchase </t>
  </si>
  <si>
    <t>Apprentice Recreational - P/T</t>
  </si>
  <si>
    <t>Agreed 2024/25</t>
  </si>
  <si>
    <t>Potential 2025/26</t>
  </si>
  <si>
    <t>-</t>
  </si>
  <si>
    <t xml:space="preserve">Contracted Maintainance </t>
  </si>
  <si>
    <t>Admin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</si>
</sst>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Verdana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164" fontId="4" fillId="0" borderId="0" xfId="0" applyNumberFormat="1" applyFont="1"/>
    <xf numFmtId="164" fontId="6" fillId="0" borderId="0" xfId="0" applyNumberFormat="1" applyFont="1"/>
    <xf numFmtId="1" fontId="0" fillId="0" borderId="0" xfId="0" applyNumberFormat="1"/>
    <xf numFmtId="43" fontId="0" fillId="0" borderId="0" xfId="0" applyNumberFormat="1"/>
    <xf numFmtId="6" fontId="0" fillId="0" borderId="0" xfId="0" applyNumberFormat="1"/>
    <xf numFmtId="164" fontId="3" fillId="0" borderId="1" xfId="0" applyNumberFormat="1" applyFont="1" applyBorder="1"/>
    <xf numFmtId="8" fontId="0" fillId="0" borderId="0" xfId="0" applyNumberFormat="1"/>
    <xf numFmtId="0" fontId="5" fillId="0" borderId="0" xfId="0" applyFont="1"/>
    <xf numFmtId="0" fontId="8" fillId="0" borderId="0" xfId="0" applyFont="1"/>
    <xf numFmtId="164" fontId="9" fillId="0" borderId="0" xfId="0" applyNumberFormat="1" applyFont="1"/>
    <xf numFmtId="0" fontId="10" fillId="0" borderId="0" xfId="0" applyFont="1"/>
    <xf numFmtId="164" fontId="1" fillId="0" borderId="0" xfId="0" applyNumberFormat="1" applyFont="1"/>
    <xf numFmtId="0" fontId="0" fillId="2" borderId="0" xfId="0" applyFill="1"/>
    <xf numFmtId="10" fontId="0" fillId="2" borderId="0" xfId="0" applyNumberFormat="1" applyFill="1"/>
    <xf numFmtId="2" fontId="0" fillId="0" borderId="0" xfId="0" applyNumberFormat="1"/>
    <xf numFmtId="164" fontId="11" fillId="0" borderId="0" xfId="0" applyNumberFormat="1" applyFont="1"/>
    <xf numFmtId="164" fontId="12" fillId="0" borderId="0" xfId="0" applyNumberFormat="1" applyFont="1"/>
    <xf numFmtId="0" fontId="0" fillId="0" borderId="0" xfId="0"/>
    <xf numFmtId="0" fontId="6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P136"/>
  <sheetViews>
    <sheetView tabSelected="1" view="pageLayout" topLeftCell="A104" zoomScale="90" zoomScalePageLayoutView="90" workbookViewId="0">
      <selection activeCell="O7" sqref="O7"/>
    </sheetView>
  </sheetViews>
  <sheetFormatPr defaultColWidth="8.85546875" defaultRowHeight="15" x14ac:dyDescent="0.25"/>
  <cols>
    <col min="2" max="2" width="36.140625" bestFit="1" customWidth="1"/>
    <col min="5" max="5" width="15.42578125" bestFit="1" customWidth="1"/>
    <col min="6" max="6" width="10.85546875" bestFit="1" customWidth="1"/>
    <col min="8" max="8" width="17" bestFit="1" customWidth="1"/>
    <col min="9" max="9" width="11.140625" bestFit="1" customWidth="1"/>
    <col min="13" max="13" width="11" customWidth="1"/>
  </cols>
  <sheetData>
    <row r="1" spans="1:13" x14ac:dyDescent="0.25">
      <c r="A1" s="6"/>
      <c r="D1" s="2"/>
      <c r="E1" s="2" t="s">
        <v>92</v>
      </c>
      <c r="F1" s="7"/>
      <c r="H1" s="7" t="s">
        <v>93</v>
      </c>
      <c r="I1" s="8"/>
      <c r="J1" s="28"/>
      <c r="K1" s="28"/>
      <c r="L1" s="28"/>
      <c r="M1" s="28"/>
    </row>
    <row r="2" spans="1:13" x14ac:dyDescent="0.25">
      <c r="A2" s="9" t="s">
        <v>0</v>
      </c>
      <c r="B2" s="2"/>
      <c r="C2" s="8"/>
      <c r="E2" s="10"/>
      <c r="F2" s="4"/>
      <c r="G2" s="5"/>
      <c r="H2" s="4"/>
      <c r="I2" s="4"/>
      <c r="J2" s="27"/>
      <c r="K2" s="27"/>
      <c r="L2" s="27"/>
      <c r="M2" s="27"/>
    </row>
    <row r="3" spans="1:13" x14ac:dyDescent="0.25">
      <c r="A3" s="9"/>
      <c r="B3" s="2"/>
      <c r="C3" s="8"/>
      <c r="E3" s="10"/>
      <c r="F3" s="4"/>
      <c r="G3" s="5"/>
      <c r="H3" s="4"/>
      <c r="I3" s="4"/>
      <c r="J3" s="27"/>
      <c r="K3" s="27"/>
      <c r="L3" s="27"/>
      <c r="M3" s="27"/>
    </row>
    <row r="4" spans="1:13" x14ac:dyDescent="0.25">
      <c r="A4" s="9" t="s">
        <v>80</v>
      </c>
      <c r="B4" t="s">
        <v>84</v>
      </c>
      <c r="E4" s="5">
        <v>-3000</v>
      </c>
      <c r="F4" s="5"/>
      <c r="G4" s="5"/>
      <c r="H4" s="5">
        <v>-6000</v>
      </c>
      <c r="I4" s="5"/>
      <c r="J4" s="27"/>
      <c r="K4" s="27"/>
      <c r="L4" s="27"/>
      <c r="M4" s="27"/>
    </row>
    <row r="5" spans="1:13" x14ac:dyDescent="0.25">
      <c r="A5" s="9"/>
      <c r="B5" t="s">
        <v>1</v>
      </c>
      <c r="E5" s="5">
        <v>-1000</v>
      </c>
      <c r="F5" s="5"/>
      <c r="G5" s="5"/>
      <c r="H5" s="5">
        <v>-1650</v>
      </c>
      <c r="I5" s="5"/>
      <c r="J5" s="27"/>
      <c r="K5" s="27"/>
      <c r="L5" s="27"/>
      <c r="M5" s="27"/>
    </row>
    <row r="6" spans="1:13" x14ac:dyDescent="0.25">
      <c r="A6" s="9"/>
      <c r="C6" s="2" t="s">
        <v>2</v>
      </c>
      <c r="E6" s="4">
        <f>SUM(E4:E5)</f>
        <v>-4000</v>
      </c>
      <c r="F6" s="4">
        <f>SUM(E6)</f>
        <v>-4000</v>
      </c>
      <c r="G6" s="5"/>
      <c r="H6" s="4">
        <f>SUM(H4:H5)</f>
        <v>-7650</v>
      </c>
      <c r="I6" s="4">
        <f>SUM(H6)</f>
        <v>-7650</v>
      </c>
      <c r="J6" s="27"/>
      <c r="K6" s="27"/>
      <c r="L6" s="27"/>
      <c r="M6" s="27"/>
    </row>
    <row r="7" spans="1:13" x14ac:dyDescent="0.25">
      <c r="A7" s="9"/>
      <c r="B7" s="2"/>
      <c r="C7" s="8"/>
      <c r="E7" s="4"/>
      <c r="F7" s="4"/>
      <c r="G7" s="5"/>
      <c r="H7" s="4"/>
      <c r="I7" s="4"/>
      <c r="J7" s="27"/>
      <c r="K7" s="27"/>
      <c r="L7" s="27"/>
      <c r="M7" s="27"/>
    </row>
    <row r="8" spans="1:13" x14ac:dyDescent="0.25">
      <c r="B8" t="s">
        <v>3</v>
      </c>
      <c r="E8" s="5">
        <v>400</v>
      </c>
      <c r="F8" s="5"/>
      <c r="G8" s="5"/>
      <c r="H8" s="5">
        <v>600</v>
      </c>
      <c r="I8" s="5"/>
      <c r="J8" s="27"/>
      <c r="K8" s="27"/>
      <c r="L8" s="27"/>
      <c r="M8" s="27"/>
    </row>
    <row r="9" spans="1:13" x14ac:dyDescent="0.25">
      <c r="B9" t="s">
        <v>4</v>
      </c>
      <c r="E9" s="5">
        <v>200</v>
      </c>
      <c r="F9" s="5"/>
      <c r="G9" s="5"/>
      <c r="H9" s="5">
        <v>200</v>
      </c>
      <c r="I9" s="5"/>
      <c r="J9" s="27"/>
      <c r="K9" s="27"/>
      <c r="L9" s="27"/>
      <c r="M9" s="27"/>
    </row>
    <row r="10" spans="1:13" x14ac:dyDescent="0.25">
      <c r="B10" t="s">
        <v>5</v>
      </c>
      <c r="E10" s="5">
        <v>1200</v>
      </c>
      <c r="F10" s="5"/>
      <c r="G10" s="5"/>
      <c r="H10" s="5">
        <v>1400</v>
      </c>
      <c r="I10" s="5"/>
      <c r="J10" s="27"/>
      <c r="K10" s="27"/>
      <c r="L10" s="27"/>
      <c r="M10" s="27"/>
    </row>
    <row r="11" spans="1:13" x14ac:dyDescent="0.25">
      <c r="B11" t="s">
        <v>6</v>
      </c>
      <c r="E11" s="5">
        <v>380</v>
      </c>
      <c r="F11" s="5"/>
      <c r="G11" s="5"/>
      <c r="H11" s="5">
        <v>500</v>
      </c>
      <c r="I11" s="5"/>
      <c r="J11" s="27"/>
      <c r="K11" s="27"/>
      <c r="L11" s="27"/>
      <c r="M11" s="27"/>
    </row>
    <row r="12" spans="1:13" x14ac:dyDescent="0.25">
      <c r="B12" t="s">
        <v>86</v>
      </c>
      <c r="E12" s="5">
        <v>2000</v>
      </c>
      <c r="F12" s="5"/>
      <c r="G12" s="5"/>
      <c r="H12" s="5">
        <v>2750</v>
      </c>
      <c r="I12" s="5"/>
      <c r="J12" s="27"/>
      <c r="K12" s="27"/>
      <c r="L12" s="27"/>
      <c r="M12" s="27"/>
    </row>
    <row r="13" spans="1:13" x14ac:dyDescent="0.25">
      <c r="B13" t="s">
        <v>81</v>
      </c>
      <c r="E13" s="5">
        <v>1000</v>
      </c>
      <c r="F13" s="5"/>
      <c r="G13" s="5"/>
      <c r="H13" s="5">
        <v>1000</v>
      </c>
      <c r="I13" s="5"/>
      <c r="J13" s="27"/>
      <c r="K13" s="27"/>
      <c r="L13" s="27"/>
      <c r="M13" s="27"/>
    </row>
    <row r="14" spans="1:13" x14ac:dyDescent="0.25">
      <c r="B14" t="s">
        <v>82</v>
      </c>
      <c r="E14" s="5">
        <v>1200</v>
      </c>
      <c r="F14" s="5"/>
      <c r="G14" s="5"/>
      <c r="H14" s="5">
        <v>1200</v>
      </c>
      <c r="I14" s="5"/>
      <c r="J14" s="27"/>
      <c r="K14" s="27"/>
      <c r="L14" s="27"/>
      <c r="M14" s="27"/>
    </row>
    <row r="15" spans="1:13" x14ac:dyDescent="0.25">
      <c r="A15" s="7" t="s">
        <v>83</v>
      </c>
      <c r="B15" t="s">
        <v>7</v>
      </c>
      <c r="E15" s="5">
        <v>75</v>
      </c>
      <c r="F15" s="5"/>
      <c r="G15" s="5"/>
      <c r="H15" s="5">
        <v>0</v>
      </c>
      <c r="I15" s="5"/>
      <c r="J15" s="27"/>
      <c r="K15" s="27"/>
      <c r="L15" s="27"/>
      <c r="M15" s="27"/>
    </row>
    <row r="16" spans="1:13" x14ac:dyDescent="0.25">
      <c r="B16" t="s">
        <v>85</v>
      </c>
      <c r="E16" s="5">
        <v>7600</v>
      </c>
      <c r="F16" s="5"/>
      <c r="G16" s="5"/>
      <c r="H16" s="5">
        <v>8500</v>
      </c>
      <c r="I16" s="5"/>
      <c r="J16" s="27"/>
      <c r="K16" s="27"/>
      <c r="L16" s="27"/>
      <c r="M16" s="27"/>
    </row>
    <row r="17" spans="1:13" x14ac:dyDescent="0.25">
      <c r="B17" t="s">
        <v>8</v>
      </c>
      <c r="E17" s="5">
        <v>1250</v>
      </c>
      <c r="F17" s="5"/>
      <c r="G17" s="5"/>
      <c r="H17" s="5">
        <v>1250</v>
      </c>
      <c r="I17" s="5"/>
      <c r="J17" s="27"/>
      <c r="K17" s="27"/>
      <c r="L17" s="27"/>
      <c r="M17" s="27"/>
    </row>
    <row r="18" spans="1:13" x14ac:dyDescent="0.25">
      <c r="B18" t="s">
        <v>9</v>
      </c>
      <c r="E18" s="5">
        <v>2250</v>
      </c>
      <c r="F18" s="5"/>
      <c r="G18" s="5"/>
      <c r="H18" s="5">
        <v>2250</v>
      </c>
      <c r="I18" s="5"/>
      <c r="J18" s="27"/>
      <c r="K18" s="27"/>
      <c r="L18" s="27"/>
      <c r="M18" s="27"/>
    </row>
    <row r="19" spans="1:13" x14ac:dyDescent="0.25">
      <c r="B19" t="s">
        <v>10</v>
      </c>
      <c r="E19" s="5">
        <v>2750</v>
      </c>
      <c r="F19" s="5"/>
      <c r="G19" s="5"/>
      <c r="H19" s="5">
        <v>2850</v>
      </c>
      <c r="I19" s="5"/>
      <c r="J19" s="27"/>
      <c r="K19" s="27"/>
      <c r="L19" s="27"/>
      <c r="M19" s="27"/>
    </row>
    <row r="20" spans="1:13" x14ac:dyDescent="0.25">
      <c r="B20" t="s">
        <v>11</v>
      </c>
      <c r="E20" s="5">
        <v>7000</v>
      </c>
      <c r="F20" s="5"/>
      <c r="G20" s="5"/>
      <c r="H20" s="5">
        <v>7500</v>
      </c>
      <c r="I20" s="5"/>
      <c r="J20" s="27"/>
      <c r="K20" s="27"/>
      <c r="L20" s="27"/>
      <c r="M20" s="27"/>
    </row>
    <row r="21" spans="1:13" x14ac:dyDescent="0.25">
      <c r="B21" t="s">
        <v>12</v>
      </c>
      <c r="E21" s="5">
        <v>3000</v>
      </c>
      <c r="F21" s="5"/>
      <c r="G21" s="5"/>
      <c r="H21" s="5">
        <v>5500</v>
      </c>
      <c r="I21" s="5"/>
      <c r="J21" s="27"/>
      <c r="K21" s="27"/>
      <c r="L21" s="27"/>
      <c r="M21" s="27"/>
    </row>
    <row r="22" spans="1:13" x14ac:dyDescent="0.25">
      <c r="B22" t="s">
        <v>96</v>
      </c>
      <c r="E22" s="5" t="s">
        <v>94</v>
      </c>
      <c r="F22" s="5"/>
      <c r="G22" s="5"/>
      <c r="H22" s="5">
        <v>9000</v>
      </c>
      <c r="I22" s="5"/>
      <c r="J22" s="27"/>
      <c r="K22" s="27"/>
      <c r="L22" s="27"/>
      <c r="M22" s="27"/>
    </row>
    <row r="23" spans="1:13" x14ac:dyDescent="0.25">
      <c r="B23" t="s">
        <v>87</v>
      </c>
      <c r="D23" s="12"/>
      <c r="E23" s="5">
        <v>500</v>
      </c>
      <c r="F23" s="5"/>
      <c r="G23" s="5"/>
      <c r="H23" s="5">
        <v>1650</v>
      </c>
      <c r="I23" s="4"/>
      <c r="J23" s="27"/>
      <c r="K23" s="27"/>
      <c r="L23" s="27"/>
      <c r="M23" s="27"/>
    </row>
    <row r="24" spans="1:13" x14ac:dyDescent="0.25">
      <c r="B24" s="8"/>
      <c r="C24" s="8" t="s">
        <v>13</v>
      </c>
      <c r="E24" s="10">
        <f>SUM(E8:E23)</f>
        <v>30805</v>
      </c>
      <c r="F24" s="4">
        <f>SUM(E24)</f>
        <v>30805</v>
      </c>
      <c r="G24" s="5"/>
      <c r="H24" s="10">
        <f>SUM(H8:H23)</f>
        <v>46150</v>
      </c>
      <c r="I24" s="4">
        <f>SUM(H24)</f>
        <v>46150</v>
      </c>
      <c r="J24" s="27"/>
      <c r="K24" s="27"/>
      <c r="L24" s="27"/>
      <c r="M24" s="27"/>
    </row>
    <row r="25" spans="1:13" x14ac:dyDescent="0.25">
      <c r="E25" s="5"/>
      <c r="F25" s="5"/>
      <c r="G25" s="5"/>
      <c r="H25" s="5"/>
      <c r="I25" s="5"/>
      <c r="J25" s="27"/>
      <c r="K25" s="27"/>
      <c r="L25" s="27"/>
      <c r="M25" s="27"/>
    </row>
    <row r="26" spans="1:13" x14ac:dyDescent="0.25">
      <c r="A26" s="7" t="s">
        <v>14</v>
      </c>
      <c r="E26" s="5"/>
      <c r="F26" s="5"/>
      <c r="G26" s="5"/>
      <c r="H26" s="5"/>
      <c r="I26" s="5"/>
      <c r="J26" s="27"/>
      <c r="K26" s="27"/>
      <c r="L26" s="27"/>
      <c r="M26" s="27"/>
    </row>
    <row r="27" spans="1:13" x14ac:dyDescent="0.25">
      <c r="B27" t="s">
        <v>15</v>
      </c>
      <c r="E27" s="5">
        <v>-10800</v>
      </c>
      <c r="F27" s="5"/>
      <c r="G27" s="5"/>
      <c r="H27" s="5">
        <v>-12000</v>
      </c>
      <c r="I27" s="5"/>
      <c r="J27" s="27"/>
      <c r="K27" s="27"/>
      <c r="L27" s="27"/>
      <c r="M27" s="27"/>
    </row>
    <row r="28" spans="1:13" x14ac:dyDescent="0.25">
      <c r="C28" s="2" t="s">
        <v>2</v>
      </c>
      <c r="E28" s="4">
        <f>SUM(E27)</f>
        <v>-10800</v>
      </c>
      <c r="F28" s="4">
        <f>SUM(E28)</f>
        <v>-10800</v>
      </c>
      <c r="G28" s="5"/>
      <c r="H28" s="4">
        <f>SUM(H27)</f>
        <v>-12000</v>
      </c>
      <c r="I28" s="4">
        <f>SUM(H28)</f>
        <v>-12000</v>
      </c>
      <c r="J28" s="27"/>
      <c r="K28" s="27"/>
      <c r="L28" s="27"/>
      <c r="M28" s="27"/>
    </row>
    <row r="29" spans="1:13" x14ac:dyDescent="0.25">
      <c r="D29" s="2"/>
      <c r="E29" s="11"/>
      <c r="F29" s="11"/>
      <c r="G29" s="21"/>
      <c r="H29" s="11"/>
      <c r="I29" s="10"/>
      <c r="J29" s="27"/>
      <c r="K29" s="27"/>
      <c r="L29" s="27"/>
      <c r="M29" s="27"/>
    </row>
    <row r="30" spans="1:13" x14ac:dyDescent="0.25">
      <c r="A30" s="7" t="s">
        <v>16</v>
      </c>
      <c r="E30" s="5"/>
      <c r="F30" s="5"/>
      <c r="G30" s="5"/>
      <c r="H30" s="5"/>
      <c r="I30" s="5"/>
      <c r="J30" s="27"/>
      <c r="K30" s="27"/>
      <c r="L30" s="27"/>
      <c r="M30" s="27"/>
    </row>
    <row r="31" spans="1:13" x14ac:dyDescent="0.25">
      <c r="B31" t="s">
        <v>17</v>
      </c>
      <c r="E31" s="5">
        <v>-4000</v>
      </c>
      <c r="F31" s="5"/>
      <c r="G31" s="5"/>
      <c r="H31" s="5">
        <v>-10000</v>
      </c>
      <c r="I31" s="5"/>
      <c r="J31" s="27"/>
      <c r="K31" s="27"/>
      <c r="L31" s="27"/>
      <c r="M31" s="27"/>
    </row>
    <row r="32" spans="1:13" x14ac:dyDescent="0.25">
      <c r="C32" s="2" t="s">
        <v>2</v>
      </c>
      <c r="E32" s="4">
        <f>SUM(E31)</f>
        <v>-4000</v>
      </c>
      <c r="F32" s="4">
        <f>SUM(E32)</f>
        <v>-4000</v>
      </c>
      <c r="G32" s="5"/>
      <c r="H32" s="4">
        <f>SUM(H31)</f>
        <v>-10000</v>
      </c>
      <c r="I32" s="4">
        <f>SUM(H32)</f>
        <v>-10000</v>
      </c>
      <c r="J32" s="27"/>
      <c r="K32" s="27"/>
      <c r="L32" s="27"/>
      <c r="M32" s="27"/>
    </row>
    <row r="33" spans="1:13" x14ac:dyDescent="0.25">
      <c r="A33" s="9" t="s">
        <v>80</v>
      </c>
      <c r="B33" t="s">
        <v>88</v>
      </c>
      <c r="C33" s="2"/>
      <c r="E33" s="21">
        <v>1000</v>
      </c>
      <c r="F33" s="4"/>
      <c r="G33" s="5"/>
      <c r="H33" s="21">
        <v>1000</v>
      </c>
      <c r="I33" s="4"/>
      <c r="J33" s="27"/>
      <c r="K33" s="27"/>
      <c r="L33" s="27"/>
      <c r="M33" s="27"/>
    </row>
    <row r="34" spans="1:13" x14ac:dyDescent="0.25">
      <c r="C34" s="8" t="s">
        <v>13</v>
      </c>
      <c r="E34" s="10">
        <f>SUM(E33)</f>
        <v>1000</v>
      </c>
      <c r="F34" s="4">
        <f>SUM(E34)</f>
        <v>1000</v>
      </c>
      <c r="G34" s="5"/>
      <c r="H34" s="10">
        <f>SUM(H33)</f>
        <v>1000</v>
      </c>
      <c r="I34" s="10">
        <f>SUM(H34)</f>
        <v>1000</v>
      </c>
      <c r="J34" s="27"/>
      <c r="K34" s="27"/>
      <c r="L34" s="27"/>
      <c r="M34" s="27"/>
    </row>
    <row r="35" spans="1:13" x14ac:dyDescent="0.25">
      <c r="C35" s="8"/>
      <c r="E35" s="5"/>
      <c r="F35" s="5"/>
      <c r="G35" s="5"/>
      <c r="H35" s="5"/>
      <c r="I35" s="5"/>
      <c r="J35" s="27"/>
      <c r="K35" s="27"/>
      <c r="L35" s="27"/>
      <c r="M35" s="27"/>
    </row>
    <row r="36" spans="1:13" x14ac:dyDescent="0.25">
      <c r="A36" s="2" t="s">
        <v>18</v>
      </c>
      <c r="C36" s="8"/>
      <c r="E36" s="4"/>
      <c r="F36" s="4"/>
      <c r="G36" s="5"/>
      <c r="H36" s="4"/>
      <c r="I36" s="4"/>
      <c r="J36" s="27"/>
      <c r="K36" s="27"/>
      <c r="L36" s="27"/>
      <c r="M36" s="27"/>
    </row>
    <row r="37" spans="1:13" x14ac:dyDescent="0.25">
      <c r="A37" s="7" t="s">
        <v>19</v>
      </c>
      <c r="D37" s="12"/>
      <c r="E37" s="5"/>
      <c r="F37" s="5"/>
      <c r="G37" s="5"/>
      <c r="H37" s="5"/>
      <c r="I37" s="4"/>
      <c r="J37" s="27"/>
      <c r="K37" s="27"/>
      <c r="L37" s="27"/>
      <c r="M37" s="27"/>
    </row>
    <row r="38" spans="1:13" x14ac:dyDescent="0.25">
      <c r="B38" t="s">
        <v>20</v>
      </c>
      <c r="D38" s="12"/>
      <c r="E38" s="25">
        <v>68855</v>
      </c>
      <c r="F38" s="5"/>
      <c r="G38" s="5"/>
      <c r="H38" s="25">
        <v>79884</v>
      </c>
      <c r="I38" s="4" t="s">
        <v>21</v>
      </c>
      <c r="J38" s="27"/>
      <c r="K38" s="27"/>
      <c r="L38" s="27"/>
      <c r="M38" s="27"/>
    </row>
    <row r="39" spans="1:13" x14ac:dyDescent="0.25">
      <c r="B39" t="s">
        <v>22</v>
      </c>
      <c r="D39" s="12"/>
      <c r="E39" s="26">
        <v>6720</v>
      </c>
      <c r="F39" s="5"/>
      <c r="G39" s="5"/>
      <c r="H39" s="26">
        <v>9280</v>
      </c>
      <c r="I39" s="4"/>
      <c r="J39" s="27"/>
      <c r="K39" s="27"/>
      <c r="L39" s="27"/>
      <c r="M39" s="27"/>
    </row>
    <row r="40" spans="1:13" x14ac:dyDescent="0.25">
      <c r="B40" t="s">
        <v>23</v>
      </c>
      <c r="D40" s="12"/>
      <c r="E40" s="26">
        <v>25190</v>
      </c>
      <c r="F40" s="5"/>
      <c r="G40" s="5"/>
      <c r="H40" s="26">
        <v>18560</v>
      </c>
      <c r="I40" s="4"/>
      <c r="J40" s="27"/>
      <c r="K40" s="27"/>
      <c r="L40" s="27"/>
      <c r="M40" s="27"/>
    </row>
    <row r="41" spans="1:13" x14ac:dyDescent="0.25">
      <c r="B41" t="s">
        <v>24</v>
      </c>
      <c r="D41" s="12"/>
      <c r="E41" s="26">
        <v>1100</v>
      </c>
      <c r="F41" s="5"/>
      <c r="G41" s="5"/>
      <c r="H41" s="26">
        <v>1279</v>
      </c>
      <c r="I41" s="4"/>
      <c r="J41" s="27"/>
      <c r="K41" s="27"/>
      <c r="L41" s="27"/>
      <c r="M41" s="27"/>
    </row>
    <row r="42" spans="1:13" x14ac:dyDescent="0.25">
      <c r="B42" t="s">
        <v>91</v>
      </c>
      <c r="D42" s="12"/>
      <c r="E42" s="26">
        <v>13250</v>
      </c>
      <c r="F42" s="5"/>
      <c r="G42" s="5"/>
      <c r="H42" s="26">
        <v>0</v>
      </c>
      <c r="I42" s="4"/>
      <c r="J42" s="29"/>
      <c r="K42" s="29"/>
      <c r="L42" s="29"/>
      <c r="M42" s="29"/>
    </row>
    <row r="43" spans="1:13" x14ac:dyDescent="0.25">
      <c r="B43" t="s">
        <v>25</v>
      </c>
      <c r="D43" s="12"/>
      <c r="E43" s="26">
        <v>28750</v>
      </c>
      <c r="F43" s="5"/>
      <c r="G43" s="5"/>
      <c r="H43" s="26">
        <v>21950</v>
      </c>
      <c r="I43" s="4"/>
      <c r="J43" s="29"/>
      <c r="K43" s="29"/>
      <c r="L43" s="29"/>
      <c r="M43" s="29"/>
    </row>
    <row r="44" spans="1:13" x14ac:dyDescent="0.25">
      <c r="B44" t="s">
        <v>26</v>
      </c>
      <c r="D44" s="12"/>
      <c r="E44" s="26">
        <v>70385</v>
      </c>
      <c r="F44" s="5"/>
      <c r="G44" s="5"/>
      <c r="H44" s="26">
        <v>83600</v>
      </c>
      <c r="I44" s="4"/>
      <c r="J44" s="29"/>
      <c r="K44" s="29"/>
      <c r="L44" s="29"/>
      <c r="M44" s="29"/>
    </row>
    <row r="45" spans="1:13" x14ac:dyDescent="0.25">
      <c r="C45" s="8" t="s">
        <v>27</v>
      </c>
      <c r="D45" s="12"/>
      <c r="E45" s="10">
        <f>SUM(E38:E44)</f>
        <v>214250</v>
      </c>
      <c r="F45" s="4">
        <f>SUM(E45)</f>
        <v>214250</v>
      </c>
      <c r="G45" s="5"/>
      <c r="H45" s="10">
        <f>SUM(H38:H44)</f>
        <v>214553</v>
      </c>
      <c r="I45" s="4">
        <f>SUM(H45)</f>
        <v>214553</v>
      </c>
      <c r="J45" s="27"/>
      <c r="K45" s="27"/>
      <c r="L45" s="27"/>
      <c r="M45" s="27"/>
    </row>
    <row r="46" spans="1:13" x14ac:dyDescent="0.25">
      <c r="D46" s="12"/>
      <c r="E46" s="5"/>
      <c r="F46" s="5"/>
      <c r="G46" s="5"/>
      <c r="H46" s="5"/>
      <c r="I46" s="4"/>
      <c r="J46" s="27"/>
      <c r="K46" s="27"/>
      <c r="L46" s="27"/>
      <c r="M46" s="27"/>
    </row>
    <row r="47" spans="1:13" x14ac:dyDescent="0.25">
      <c r="A47" s="7" t="s">
        <v>28</v>
      </c>
      <c r="D47" s="12"/>
      <c r="E47" s="5"/>
      <c r="F47" s="5"/>
      <c r="G47" s="5"/>
      <c r="H47" s="5"/>
      <c r="I47" s="4"/>
      <c r="J47" s="27"/>
      <c r="K47" s="27"/>
      <c r="L47" s="27"/>
      <c r="M47" s="27"/>
    </row>
    <row r="48" spans="1:13" x14ac:dyDescent="0.25">
      <c r="B48" t="s">
        <v>29</v>
      </c>
      <c r="D48" s="12"/>
      <c r="E48" s="5">
        <v>-6875</v>
      </c>
      <c r="F48" s="5"/>
      <c r="G48" s="5"/>
      <c r="H48" s="5">
        <v>-7185</v>
      </c>
      <c r="I48" s="4"/>
      <c r="J48" s="27"/>
      <c r="K48" s="27"/>
      <c r="L48" s="27"/>
      <c r="M48" s="27"/>
    </row>
    <row r="49" spans="1:13" x14ac:dyDescent="0.25">
      <c r="C49" s="2" t="s">
        <v>2</v>
      </c>
      <c r="D49" s="12"/>
      <c r="E49" s="4">
        <f>SUM(E48)</f>
        <v>-6875</v>
      </c>
      <c r="F49" s="4">
        <f>SUM(E49)</f>
        <v>-6875</v>
      </c>
      <c r="G49" s="5"/>
      <c r="H49" s="4">
        <f>SUM(H48)</f>
        <v>-7185</v>
      </c>
      <c r="I49" s="4">
        <f>SUM(H49)</f>
        <v>-7185</v>
      </c>
      <c r="J49" s="27"/>
      <c r="K49" s="27"/>
      <c r="L49" s="27"/>
      <c r="M49" s="27"/>
    </row>
    <row r="50" spans="1:13" x14ac:dyDescent="0.25">
      <c r="C50" s="8"/>
      <c r="D50" s="12"/>
      <c r="E50" s="5"/>
      <c r="F50" s="4"/>
      <c r="G50" s="5"/>
      <c r="H50" s="5"/>
      <c r="I50" s="4"/>
      <c r="J50" s="27"/>
      <c r="K50" s="27"/>
      <c r="L50" s="27"/>
      <c r="M50" s="27"/>
    </row>
    <row r="51" spans="1:13" x14ac:dyDescent="0.25">
      <c r="B51" t="s">
        <v>30</v>
      </c>
      <c r="D51" s="12"/>
      <c r="E51" s="5">
        <v>1000</v>
      </c>
      <c r="F51" s="5"/>
      <c r="G51" s="5"/>
      <c r="H51" s="5">
        <v>2500</v>
      </c>
      <c r="I51" s="4"/>
      <c r="J51" s="27"/>
      <c r="K51" s="27"/>
      <c r="L51" s="27"/>
      <c r="M51" s="27"/>
    </row>
    <row r="52" spans="1:13" x14ac:dyDescent="0.25">
      <c r="B52" t="s">
        <v>31</v>
      </c>
      <c r="D52" s="12"/>
      <c r="E52" s="5">
        <v>2775</v>
      </c>
      <c r="F52" s="5"/>
      <c r="G52" s="5"/>
      <c r="H52" s="5">
        <v>2775</v>
      </c>
      <c r="I52" s="5"/>
      <c r="J52" s="27"/>
      <c r="K52" s="27"/>
      <c r="L52" s="27"/>
      <c r="M52" s="27"/>
    </row>
    <row r="53" spans="1:13" x14ac:dyDescent="0.25">
      <c r="B53" t="s">
        <v>32</v>
      </c>
      <c r="D53" s="12"/>
      <c r="E53" s="5">
        <v>100</v>
      </c>
      <c r="F53" s="5"/>
      <c r="G53" s="5"/>
      <c r="H53" s="5">
        <v>250</v>
      </c>
      <c r="I53" s="5"/>
      <c r="J53" s="27"/>
      <c r="K53" s="27"/>
      <c r="L53" s="27"/>
      <c r="M53" s="27"/>
    </row>
    <row r="54" spans="1:13" x14ac:dyDescent="0.25">
      <c r="C54" s="2" t="s">
        <v>13</v>
      </c>
      <c r="D54" s="12"/>
      <c r="E54" s="10">
        <f>SUM(E51:E53)</f>
        <v>3875</v>
      </c>
      <c r="F54" s="4">
        <f>SUM(E54)</f>
        <v>3875</v>
      </c>
      <c r="G54" s="5"/>
      <c r="H54" s="10">
        <f>SUM(H51:H53)</f>
        <v>5525</v>
      </c>
      <c r="I54" s="4">
        <f>SUM(H54)</f>
        <v>5525</v>
      </c>
      <c r="J54" s="27"/>
      <c r="K54" s="27"/>
      <c r="L54" s="27"/>
      <c r="M54" s="27"/>
    </row>
    <row r="55" spans="1:13" x14ac:dyDescent="0.25">
      <c r="D55" s="12"/>
      <c r="E55" s="5"/>
      <c r="F55" s="5"/>
      <c r="G55" s="5"/>
      <c r="H55" s="5"/>
      <c r="I55" s="5"/>
      <c r="J55" s="27"/>
      <c r="K55" s="27"/>
      <c r="L55" s="27"/>
      <c r="M55" s="27"/>
    </row>
    <row r="56" spans="1:13" x14ac:dyDescent="0.25">
      <c r="A56" s="7" t="s">
        <v>33</v>
      </c>
      <c r="D56" s="12"/>
      <c r="E56" s="5"/>
      <c r="F56" s="5"/>
      <c r="G56" s="5"/>
      <c r="H56" s="5"/>
      <c r="I56" s="5"/>
      <c r="J56" s="27"/>
      <c r="K56" s="27"/>
      <c r="L56" s="27"/>
      <c r="M56" s="27"/>
    </row>
    <row r="57" spans="1:13" x14ac:dyDescent="0.25">
      <c r="A57" s="7"/>
      <c r="B57" t="s">
        <v>34</v>
      </c>
      <c r="D57" s="12"/>
      <c r="E57" s="5">
        <v>-1000</v>
      </c>
      <c r="F57" s="5"/>
      <c r="G57" s="5"/>
      <c r="H57" s="5">
        <v>-1000</v>
      </c>
      <c r="I57" s="5"/>
      <c r="J57" s="27"/>
      <c r="K57" s="27"/>
      <c r="L57" s="27"/>
      <c r="M57" s="27"/>
    </row>
    <row r="58" spans="1:13" x14ac:dyDescent="0.25">
      <c r="A58" s="7"/>
      <c r="C58" s="8" t="s">
        <v>35</v>
      </c>
      <c r="D58" s="12"/>
      <c r="E58" s="10">
        <f>SUM(E57)</f>
        <v>-1000</v>
      </c>
      <c r="F58" s="4">
        <f>SUM(E58)</f>
        <v>-1000</v>
      </c>
      <c r="G58" s="5"/>
      <c r="H58" s="10">
        <f>SUM(H57)</f>
        <v>-1000</v>
      </c>
      <c r="I58" s="4">
        <f>SUM(H58)</f>
        <v>-1000</v>
      </c>
      <c r="J58" s="27"/>
      <c r="K58" s="27"/>
      <c r="L58" s="27"/>
      <c r="M58" s="27"/>
    </row>
    <row r="59" spans="1:13" x14ac:dyDescent="0.25">
      <c r="A59" s="7"/>
      <c r="D59" s="12"/>
      <c r="E59" s="5"/>
      <c r="F59" s="5"/>
      <c r="G59" s="5"/>
      <c r="H59" s="5"/>
      <c r="I59" s="5"/>
      <c r="J59" s="27"/>
      <c r="K59" s="27"/>
      <c r="L59" s="27"/>
      <c r="M59" s="27"/>
    </row>
    <row r="60" spans="1:13" x14ac:dyDescent="0.25">
      <c r="B60" t="s">
        <v>34</v>
      </c>
      <c r="D60" s="12"/>
      <c r="E60" s="5">
        <v>4400</v>
      </c>
      <c r="F60" s="5"/>
      <c r="G60" s="5"/>
      <c r="H60" s="5">
        <v>4900</v>
      </c>
      <c r="I60" s="5"/>
      <c r="J60" s="27"/>
      <c r="K60" s="27"/>
      <c r="L60" s="27"/>
      <c r="M60" s="27"/>
    </row>
    <row r="61" spans="1:13" x14ac:dyDescent="0.25">
      <c r="B61" t="s">
        <v>36</v>
      </c>
      <c r="D61" s="12"/>
      <c r="E61" s="5">
        <v>500</v>
      </c>
      <c r="F61" s="5"/>
      <c r="G61" s="5"/>
      <c r="H61" s="5">
        <v>500</v>
      </c>
      <c r="I61" s="5"/>
      <c r="J61" s="27"/>
      <c r="K61" s="27"/>
      <c r="L61" s="27"/>
      <c r="M61" s="27"/>
    </row>
    <row r="62" spans="1:13" x14ac:dyDescent="0.25">
      <c r="B62" t="s">
        <v>37</v>
      </c>
      <c r="D62" s="12"/>
      <c r="E62" s="5">
        <v>1600</v>
      </c>
      <c r="F62" s="5"/>
      <c r="G62" s="5"/>
      <c r="H62" s="5">
        <v>1600</v>
      </c>
      <c r="I62" s="5"/>
      <c r="J62" s="27"/>
      <c r="K62" s="27"/>
      <c r="L62" s="27"/>
      <c r="M62" s="27"/>
    </row>
    <row r="63" spans="1:13" x14ac:dyDescent="0.25">
      <c r="B63" t="s">
        <v>38</v>
      </c>
      <c r="D63" s="12"/>
      <c r="E63" s="5">
        <v>2000</v>
      </c>
      <c r="F63" s="5"/>
      <c r="G63" s="5"/>
      <c r="H63" s="5">
        <v>2000</v>
      </c>
      <c r="I63" s="5"/>
      <c r="J63" s="27"/>
      <c r="K63" s="27"/>
      <c r="L63" s="27"/>
      <c r="M63" s="27"/>
    </row>
    <row r="64" spans="1:13" x14ac:dyDescent="0.25">
      <c r="C64" s="8" t="s">
        <v>13</v>
      </c>
      <c r="D64" s="12"/>
      <c r="E64" s="10">
        <f>SUM(E60:E63)</f>
        <v>8500</v>
      </c>
      <c r="F64" s="4">
        <f>SUM(E64)</f>
        <v>8500</v>
      </c>
      <c r="G64" s="5"/>
      <c r="H64" s="10">
        <f>SUM(H60:H63)</f>
        <v>9000</v>
      </c>
      <c r="I64" s="4">
        <f>SUM(H64)</f>
        <v>9000</v>
      </c>
      <c r="J64" s="27"/>
      <c r="K64" s="27"/>
      <c r="L64" s="27"/>
      <c r="M64" s="27"/>
    </row>
    <row r="65" spans="1:13" x14ac:dyDescent="0.25">
      <c r="C65" s="8"/>
      <c r="D65" s="12"/>
      <c r="E65" s="10"/>
      <c r="F65" s="4"/>
      <c r="G65" s="5"/>
      <c r="H65" s="10"/>
      <c r="I65" s="4"/>
      <c r="J65" s="27"/>
      <c r="K65" s="27"/>
      <c r="L65" s="27"/>
      <c r="M65" s="27"/>
    </row>
    <row r="66" spans="1:13" x14ac:dyDescent="0.25">
      <c r="A66" s="2" t="s">
        <v>18</v>
      </c>
      <c r="B66" s="13"/>
      <c r="C66" s="13"/>
      <c r="D66" s="13"/>
      <c r="E66" s="5"/>
      <c r="F66" s="4"/>
      <c r="G66" s="5"/>
      <c r="H66" s="5"/>
      <c r="I66" s="4"/>
      <c r="J66" s="27"/>
      <c r="K66" s="27"/>
      <c r="L66" s="27"/>
      <c r="M66" s="27"/>
    </row>
    <row r="67" spans="1:13" x14ac:dyDescent="0.25">
      <c r="A67" s="7" t="s">
        <v>39</v>
      </c>
      <c r="E67" s="5"/>
      <c r="F67" s="4"/>
      <c r="G67" s="5"/>
      <c r="H67" s="5"/>
      <c r="I67" s="5"/>
      <c r="J67" s="27"/>
      <c r="K67" s="27"/>
      <c r="L67" s="27"/>
      <c r="M67" s="27"/>
    </row>
    <row r="68" spans="1:13" x14ac:dyDescent="0.25">
      <c r="B68" t="s">
        <v>40</v>
      </c>
      <c r="E68" s="5">
        <v>8605</v>
      </c>
      <c r="F68" s="5"/>
      <c r="G68" s="5"/>
      <c r="H68" s="5">
        <v>8350</v>
      </c>
      <c r="I68" s="5"/>
      <c r="J68" s="27"/>
      <c r="K68" s="27"/>
      <c r="L68" s="27"/>
      <c r="M68" s="27"/>
    </row>
    <row r="69" spans="1:13" x14ac:dyDescent="0.25">
      <c r="C69" s="8" t="s">
        <v>13</v>
      </c>
      <c r="E69" s="10">
        <f>SUM(E68:E68)</f>
        <v>8605</v>
      </c>
      <c r="F69" s="4">
        <f>SUM(E69)</f>
        <v>8605</v>
      </c>
      <c r="G69" s="5"/>
      <c r="H69" s="10">
        <f>SUM(H68:H68)</f>
        <v>8350</v>
      </c>
      <c r="I69" s="4">
        <f>SUM(H69)</f>
        <v>8350</v>
      </c>
      <c r="J69" s="27"/>
      <c r="K69" s="27"/>
      <c r="L69" s="27"/>
      <c r="M69" s="27"/>
    </row>
    <row r="70" spans="1:13" x14ac:dyDescent="0.25">
      <c r="E70" s="5"/>
      <c r="F70" s="5"/>
      <c r="G70" s="5"/>
      <c r="H70" s="5"/>
      <c r="I70" s="5"/>
      <c r="J70" s="27"/>
      <c r="K70" s="27"/>
      <c r="L70" s="27"/>
      <c r="M70" s="27"/>
    </row>
    <row r="71" spans="1:13" x14ac:dyDescent="0.25">
      <c r="A71" s="7" t="s">
        <v>41</v>
      </c>
      <c r="E71" s="5"/>
      <c r="F71" s="5"/>
      <c r="G71" s="5"/>
      <c r="H71" s="5"/>
      <c r="I71" s="5"/>
      <c r="J71" s="27"/>
      <c r="K71" s="27"/>
      <c r="L71" s="27"/>
      <c r="M71" s="27"/>
    </row>
    <row r="72" spans="1:13" x14ac:dyDescent="0.25">
      <c r="B72" t="s">
        <v>42</v>
      </c>
      <c r="E72" s="5">
        <v>-2250</v>
      </c>
      <c r="F72" s="5"/>
      <c r="G72" s="5"/>
      <c r="H72" s="5">
        <v>-2125</v>
      </c>
      <c r="I72" s="5"/>
      <c r="J72" s="27"/>
      <c r="K72" s="27"/>
      <c r="L72" s="27"/>
      <c r="M72" s="27"/>
    </row>
    <row r="73" spans="1:13" x14ac:dyDescent="0.25">
      <c r="C73" s="2" t="s">
        <v>2</v>
      </c>
      <c r="E73" s="10">
        <f>SUM(E72)</f>
        <v>-2250</v>
      </c>
      <c r="F73" s="4">
        <f>SUM(E73)</f>
        <v>-2250</v>
      </c>
      <c r="G73" s="5"/>
      <c r="H73" s="10">
        <f>SUM(H72)</f>
        <v>-2125</v>
      </c>
      <c r="I73" s="4">
        <f>SUM(H73)</f>
        <v>-2125</v>
      </c>
      <c r="J73" s="27"/>
      <c r="K73" s="27"/>
      <c r="L73" s="27"/>
      <c r="M73" s="27"/>
    </row>
    <row r="74" spans="1:13" x14ac:dyDescent="0.25">
      <c r="E74" s="5"/>
      <c r="F74" s="5"/>
      <c r="G74" s="5"/>
      <c r="H74" s="5"/>
      <c r="I74" s="5"/>
      <c r="J74" s="27"/>
      <c r="K74" s="27"/>
      <c r="L74" s="27"/>
      <c r="M74" s="27"/>
    </row>
    <row r="75" spans="1:13" x14ac:dyDescent="0.25">
      <c r="B75" t="s">
        <v>43</v>
      </c>
      <c r="E75" s="5">
        <v>700</v>
      </c>
      <c r="F75" s="5"/>
      <c r="G75" s="5"/>
      <c r="H75" s="5">
        <v>700</v>
      </c>
      <c r="I75" s="5"/>
      <c r="J75" s="27"/>
      <c r="K75" s="27"/>
      <c r="L75" s="27"/>
      <c r="M75" s="27"/>
    </row>
    <row r="76" spans="1:13" x14ac:dyDescent="0.25">
      <c r="B76" t="s">
        <v>44</v>
      </c>
      <c r="E76" s="5">
        <v>1250</v>
      </c>
      <c r="F76" s="5"/>
      <c r="G76" s="5"/>
      <c r="H76" s="5">
        <v>4500</v>
      </c>
      <c r="I76" s="5"/>
      <c r="J76" s="27"/>
      <c r="K76" s="27"/>
      <c r="L76" s="27"/>
      <c r="M76" s="27"/>
    </row>
    <row r="77" spans="1:13" x14ac:dyDescent="0.25">
      <c r="C77" s="8" t="s">
        <v>13</v>
      </c>
      <c r="E77" s="10">
        <f>SUM(E75:E76)</f>
        <v>1950</v>
      </c>
      <c r="F77" s="4">
        <f>SUM(E77)</f>
        <v>1950</v>
      </c>
      <c r="G77" s="5"/>
      <c r="H77" s="10">
        <f>SUM(H75:H76)</f>
        <v>5200</v>
      </c>
      <c r="I77" s="4">
        <f>SUM(H77)</f>
        <v>5200</v>
      </c>
      <c r="J77" s="27"/>
      <c r="K77" s="27"/>
      <c r="L77" s="27"/>
      <c r="M77" s="27"/>
    </row>
    <row r="78" spans="1:13" x14ac:dyDescent="0.25">
      <c r="E78" s="5"/>
      <c r="F78" s="5"/>
      <c r="G78" s="5"/>
      <c r="H78" s="5"/>
      <c r="I78" s="5"/>
      <c r="J78" s="27"/>
      <c r="K78" s="27"/>
      <c r="L78" s="27"/>
      <c r="M78" s="27"/>
    </row>
    <row r="79" spans="1:13" ht="15.75" customHeight="1" x14ac:dyDescent="0.25">
      <c r="A79" s="7" t="s">
        <v>45</v>
      </c>
      <c r="E79" s="5"/>
      <c r="F79" s="5"/>
      <c r="G79" s="5"/>
      <c r="H79" s="5"/>
      <c r="I79" s="5"/>
      <c r="J79" s="27"/>
      <c r="K79" s="27"/>
      <c r="L79" s="27"/>
      <c r="M79" s="27"/>
    </row>
    <row r="80" spans="1:13" x14ac:dyDescent="0.25">
      <c r="B80" t="s">
        <v>46</v>
      </c>
      <c r="E80" s="5">
        <v>9000</v>
      </c>
      <c r="F80" s="5"/>
      <c r="G80" s="5"/>
      <c r="H80" s="5">
        <v>8000</v>
      </c>
      <c r="I80" s="5"/>
      <c r="J80" s="27"/>
      <c r="K80" s="27"/>
      <c r="L80" s="27"/>
      <c r="M80" s="27"/>
    </row>
    <row r="81" spans="1:13" x14ac:dyDescent="0.25">
      <c r="B81" t="s">
        <v>95</v>
      </c>
      <c r="E81" s="5" t="s">
        <v>94</v>
      </c>
      <c r="F81" s="5"/>
      <c r="G81" s="5"/>
      <c r="H81" s="5">
        <v>9360</v>
      </c>
      <c r="I81" s="5"/>
      <c r="J81" s="27"/>
      <c r="K81" s="27"/>
      <c r="L81" s="27"/>
      <c r="M81" s="27"/>
    </row>
    <row r="82" spans="1:13" x14ac:dyDescent="0.25">
      <c r="B82" t="s">
        <v>47</v>
      </c>
      <c r="E82" s="5">
        <v>3500</v>
      </c>
      <c r="F82" s="5"/>
      <c r="G82" s="5"/>
      <c r="H82" s="5">
        <v>3500</v>
      </c>
      <c r="I82" s="5"/>
      <c r="J82" s="27"/>
      <c r="K82" s="27"/>
      <c r="L82" s="27"/>
      <c r="M82" s="27"/>
    </row>
    <row r="83" spans="1:13" x14ac:dyDescent="0.25">
      <c r="C83" s="8" t="s">
        <v>13</v>
      </c>
      <c r="E83" s="10">
        <f>SUM(E80:E82)</f>
        <v>12500</v>
      </c>
      <c r="F83" s="4">
        <f>SUM(E83)</f>
        <v>12500</v>
      </c>
      <c r="G83" s="5"/>
      <c r="H83" s="10">
        <f>SUM(H80:H82)</f>
        <v>20860</v>
      </c>
      <c r="I83" s="4">
        <f>SUM(H83)</f>
        <v>20860</v>
      </c>
      <c r="J83" s="27"/>
      <c r="K83" s="27"/>
      <c r="L83" s="27"/>
      <c r="M83" s="27"/>
    </row>
    <row r="84" spans="1:13" x14ac:dyDescent="0.25">
      <c r="C84" s="2"/>
      <c r="E84" s="11"/>
      <c r="F84" s="11"/>
      <c r="G84" s="4"/>
      <c r="H84" s="11"/>
      <c r="I84" s="10"/>
      <c r="J84" s="27"/>
      <c r="K84" s="27"/>
      <c r="L84" s="27"/>
      <c r="M84" s="27"/>
    </row>
    <row r="85" spans="1:13" x14ac:dyDescent="0.25">
      <c r="A85" s="7" t="s">
        <v>48</v>
      </c>
      <c r="E85" s="5"/>
      <c r="F85" s="5"/>
      <c r="G85" s="5"/>
      <c r="H85" s="5"/>
      <c r="I85" s="5"/>
      <c r="J85" s="27"/>
      <c r="K85" s="27"/>
      <c r="L85" s="27"/>
      <c r="M85" s="27"/>
    </row>
    <row r="86" spans="1:13" x14ac:dyDescent="0.25">
      <c r="B86" t="s">
        <v>49</v>
      </c>
      <c r="E86" s="5">
        <v>500</v>
      </c>
      <c r="F86" s="5"/>
      <c r="G86" s="5"/>
      <c r="H86" s="5">
        <v>800</v>
      </c>
      <c r="I86" s="5"/>
      <c r="J86" s="27"/>
      <c r="K86" s="27"/>
      <c r="L86" s="27"/>
      <c r="M86" s="27"/>
    </row>
    <row r="87" spans="1:13" x14ac:dyDescent="0.25">
      <c r="B87" t="s">
        <v>50</v>
      </c>
      <c r="E87" s="5">
        <v>650</v>
      </c>
      <c r="F87" s="5"/>
      <c r="G87" s="5"/>
      <c r="H87" s="5">
        <v>1400</v>
      </c>
      <c r="I87" s="5"/>
      <c r="J87" s="27"/>
      <c r="K87" s="27"/>
      <c r="L87" s="27"/>
      <c r="M87" s="27"/>
    </row>
    <row r="88" spans="1:13" x14ac:dyDescent="0.25">
      <c r="B88" t="s">
        <v>51</v>
      </c>
      <c r="E88" s="5">
        <v>4500</v>
      </c>
      <c r="F88" s="5"/>
      <c r="G88" s="5"/>
      <c r="H88" s="5">
        <v>4600</v>
      </c>
      <c r="I88" s="5"/>
      <c r="J88" s="27"/>
      <c r="K88" s="27"/>
      <c r="L88" s="27"/>
      <c r="M88" s="27"/>
    </row>
    <row r="89" spans="1:13" x14ac:dyDescent="0.25">
      <c r="B89" t="s">
        <v>52</v>
      </c>
      <c r="E89" s="5">
        <v>2000</v>
      </c>
      <c r="F89" s="5"/>
      <c r="G89" s="5"/>
      <c r="H89" s="5">
        <v>2000</v>
      </c>
      <c r="I89" s="5"/>
      <c r="J89" s="27"/>
      <c r="K89" s="27"/>
      <c r="L89" s="27"/>
      <c r="M89" s="27"/>
    </row>
    <row r="90" spans="1:13" x14ac:dyDescent="0.25">
      <c r="B90" t="s">
        <v>53</v>
      </c>
      <c r="E90" s="5">
        <v>3900</v>
      </c>
      <c r="F90" s="5"/>
      <c r="G90" s="5"/>
      <c r="H90" s="5">
        <v>4500</v>
      </c>
      <c r="I90" s="5"/>
      <c r="J90" s="27"/>
      <c r="K90" s="27"/>
      <c r="L90" s="27"/>
      <c r="M90" s="27"/>
    </row>
    <row r="91" spans="1:13" x14ac:dyDescent="0.25">
      <c r="C91" s="8" t="s">
        <v>13</v>
      </c>
      <c r="E91" s="10">
        <f>SUM(E86:E90)</f>
        <v>11550</v>
      </c>
      <c r="F91" s="4">
        <f>SUM(E91)</f>
        <v>11550</v>
      </c>
      <c r="G91" s="5"/>
      <c r="H91" s="10">
        <f>SUM(H86:H90)</f>
        <v>13300</v>
      </c>
      <c r="I91" s="4">
        <f>SUM(H91)</f>
        <v>13300</v>
      </c>
      <c r="J91" s="27"/>
      <c r="K91" s="27"/>
      <c r="L91" s="27"/>
      <c r="M91" s="27"/>
    </row>
    <row r="92" spans="1:13" x14ac:dyDescent="0.25">
      <c r="C92" s="8"/>
      <c r="E92" s="10"/>
      <c r="F92" s="4"/>
      <c r="G92" s="5"/>
      <c r="H92" s="10"/>
      <c r="I92" s="4"/>
      <c r="J92" s="27"/>
      <c r="K92" s="27"/>
      <c r="L92" s="27"/>
      <c r="M92" s="27"/>
    </row>
    <row r="93" spans="1:13" x14ac:dyDescent="0.25">
      <c r="E93" s="5"/>
      <c r="F93" s="5"/>
      <c r="G93" s="5"/>
      <c r="H93" s="5"/>
      <c r="I93" s="4"/>
      <c r="J93" s="27"/>
      <c r="K93" s="27"/>
      <c r="L93" s="27"/>
      <c r="M93" s="27"/>
    </row>
    <row r="94" spans="1:13" x14ac:dyDescent="0.25">
      <c r="A94" s="7" t="s">
        <v>54</v>
      </c>
      <c r="E94" s="5"/>
      <c r="F94" s="5"/>
      <c r="G94" s="5"/>
      <c r="H94" s="5"/>
      <c r="I94" s="5"/>
      <c r="J94" s="27"/>
      <c r="K94" s="27"/>
      <c r="L94" s="27"/>
      <c r="M94" s="27"/>
    </row>
    <row r="95" spans="1:13" x14ac:dyDescent="0.25">
      <c r="B95" t="s">
        <v>55</v>
      </c>
      <c r="E95" s="5">
        <v>-10350</v>
      </c>
      <c r="F95" s="5"/>
      <c r="G95" s="5"/>
      <c r="H95" s="5">
        <v>-10500</v>
      </c>
      <c r="I95" s="5"/>
      <c r="J95" s="27"/>
      <c r="K95" s="27"/>
      <c r="L95" s="27"/>
      <c r="M95" s="27"/>
    </row>
    <row r="96" spans="1:13" x14ac:dyDescent="0.25">
      <c r="B96" t="s">
        <v>56</v>
      </c>
      <c r="E96" s="5">
        <v>-2900</v>
      </c>
      <c r="F96" s="5"/>
      <c r="G96" s="5"/>
      <c r="H96" s="5">
        <v>-1300</v>
      </c>
      <c r="I96" s="5"/>
      <c r="J96" s="27"/>
      <c r="K96" s="27"/>
      <c r="L96" s="27"/>
      <c r="M96" s="27"/>
    </row>
    <row r="97" spans="1:13" x14ac:dyDescent="0.25">
      <c r="C97" s="2" t="s">
        <v>2</v>
      </c>
      <c r="E97" s="4">
        <f>SUM(E95:E96)</f>
        <v>-13250</v>
      </c>
      <c r="F97" s="4">
        <f>SUM(E97)</f>
        <v>-13250</v>
      </c>
      <c r="G97" s="5"/>
      <c r="H97" s="4">
        <f>SUM(H95:H96)</f>
        <v>-11800</v>
      </c>
      <c r="I97" s="4">
        <f>SUM(H97)</f>
        <v>-11800</v>
      </c>
      <c r="J97" s="27"/>
      <c r="K97" s="27"/>
      <c r="L97" s="27"/>
      <c r="M97" s="27"/>
    </row>
    <row r="98" spans="1:13" x14ac:dyDescent="0.25">
      <c r="E98" s="5"/>
      <c r="F98" s="5"/>
      <c r="G98" s="5"/>
      <c r="H98" s="5"/>
      <c r="I98" s="5"/>
      <c r="J98" s="27"/>
      <c r="K98" s="27"/>
      <c r="L98" s="27"/>
      <c r="M98" s="27"/>
    </row>
    <row r="99" spans="1:13" x14ac:dyDescent="0.25">
      <c r="E99" s="5"/>
      <c r="F99" s="5"/>
      <c r="G99" s="5"/>
      <c r="H99" s="5"/>
      <c r="I99" s="5"/>
      <c r="J99" s="27"/>
      <c r="K99" s="27"/>
      <c r="L99" s="27"/>
      <c r="M99" s="27"/>
    </row>
    <row r="100" spans="1:13" x14ac:dyDescent="0.25">
      <c r="B100" t="s">
        <v>57</v>
      </c>
      <c r="E100" s="5">
        <v>850</v>
      </c>
      <c r="F100" s="5"/>
      <c r="G100" s="5"/>
      <c r="H100" s="5">
        <v>1200</v>
      </c>
      <c r="I100" s="5"/>
      <c r="J100" s="27"/>
      <c r="K100" s="27"/>
      <c r="L100" s="27"/>
      <c r="M100" s="27"/>
    </row>
    <row r="101" spans="1:13" x14ac:dyDescent="0.25">
      <c r="B101" t="s">
        <v>58</v>
      </c>
      <c r="E101" s="5">
        <v>9000</v>
      </c>
      <c r="F101" s="5"/>
      <c r="G101" s="5"/>
      <c r="H101" s="5">
        <v>7000</v>
      </c>
      <c r="I101" s="5"/>
      <c r="J101" s="27"/>
      <c r="K101" s="27"/>
      <c r="L101" s="27"/>
      <c r="M101" s="27"/>
    </row>
    <row r="102" spans="1:13" x14ac:dyDescent="0.25">
      <c r="B102" t="s">
        <v>59</v>
      </c>
      <c r="E102" s="5">
        <v>5000</v>
      </c>
      <c r="F102" s="5"/>
      <c r="G102" s="5"/>
      <c r="H102" s="5">
        <v>8000</v>
      </c>
      <c r="I102" s="5"/>
      <c r="J102" s="27"/>
      <c r="K102" s="27"/>
      <c r="L102" s="27"/>
      <c r="M102" s="27"/>
    </row>
    <row r="103" spans="1:13" x14ac:dyDescent="0.25">
      <c r="A103" t="s">
        <v>83</v>
      </c>
      <c r="B103" t="s">
        <v>90</v>
      </c>
      <c r="E103" s="5">
        <v>11000</v>
      </c>
      <c r="F103" s="5"/>
      <c r="G103" s="5"/>
      <c r="H103" s="5">
        <v>0</v>
      </c>
      <c r="I103" s="5"/>
      <c r="J103" s="27"/>
      <c r="K103" s="27"/>
      <c r="L103" s="27"/>
      <c r="M103" s="27"/>
    </row>
    <row r="104" spans="1:13" x14ac:dyDescent="0.25">
      <c r="B104" t="s">
        <v>60</v>
      </c>
      <c r="E104" s="5">
        <v>250</v>
      </c>
      <c r="F104" s="5"/>
      <c r="G104" s="5"/>
      <c r="H104" s="5">
        <v>250</v>
      </c>
      <c r="I104" s="5"/>
      <c r="J104" s="27"/>
      <c r="K104" s="27"/>
      <c r="L104" s="27"/>
      <c r="M104" s="27"/>
    </row>
    <row r="105" spans="1:13" x14ac:dyDescent="0.25">
      <c r="B105" t="s">
        <v>61</v>
      </c>
      <c r="E105" s="5">
        <v>250</v>
      </c>
      <c r="F105" s="5"/>
      <c r="G105" s="5"/>
      <c r="H105" s="5">
        <v>250</v>
      </c>
      <c r="I105" s="5"/>
      <c r="J105" s="27"/>
      <c r="K105" s="27"/>
      <c r="L105" s="27"/>
      <c r="M105" s="27"/>
    </row>
    <row r="106" spans="1:13" x14ac:dyDescent="0.25">
      <c r="B106" t="s">
        <v>62</v>
      </c>
      <c r="E106" s="5">
        <v>250</v>
      </c>
      <c r="F106" s="5"/>
      <c r="G106" s="5"/>
      <c r="H106" s="5">
        <v>250</v>
      </c>
      <c r="I106" s="5"/>
      <c r="J106" s="27"/>
      <c r="K106" s="27"/>
      <c r="L106" s="27"/>
      <c r="M106" s="27"/>
    </row>
    <row r="107" spans="1:13" x14ac:dyDescent="0.25">
      <c r="B107" t="s">
        <v>89</v>
      </c>
      <c r="E107" s="5">
        <v>15000</v>
      </c>
      <c r="F107" s="5"/>
      <c r="G107" s="5"/>
      <c r="H107" s="5">
        <v>10000</v>
      </c>
      <c r="I107" s="5"/>
      <c r="J107" s="27"/>
      <c r="K107" s="27"/>
      <c r="L107" s="27"/>
      <c r="M107" s="27"/>
    </row>
    <row r="108" spans="1:13" x14ac:dyDescent="0.25">
      <c r="C108" s="8" t="s">
        <v>13</v>
      </c>
      <c r="E108" s="10">
        <f>SUM(E100:E107)</f>
        <v>41600</v>
      </c>
      <c r="F108" s="4">
        <f>SUM(E108)</f>
        <v>41600</v>
      </c>
      <c r="G108" s="5"/>
      <c r="H108" s="10">
        <f>SUM(H100:H107)</f>
        <v>26950</v>
      </c>
      <c r="I108" s="4">
        <f>SUM(H108)</f>
        <v>26950</v>
      </c>
    </row>
    <row r="109" spans="1:13" x14ac:dyDescent="0.25">
      <c r="E109" s="5"/>
      <c r="F109" s="5"/>
      <c r="G109" s="5"/>
      <c r="H109" s="5"/>
      <c r="I109" s="5"/>
    </row>
    <row r="110" spans="1:13" x14ac:dyDescent="0.25">
      <c r="E110" s="5"/>
      <c r="F110" s="5"/>
      <c r="G110" s="5"/>
      <c r="H110" s="5"/>
      <c r="I110" s="5"/>
    </row>
    <row r="111" spans="1:13" x14ac:dyDescent="0.25">
      <c r="E111" s="5"/>
      <c r="F111" s="5"/>
      <c r="G111" s="5"/>
      <c r="H111" s="5"/>
      <c r="I111" s="5"/>
    </row>
    <row r="112" spans="1:13" x14ac:dyDescent="0.25">
      <c r="E112" s="5"/>
      <c r="F112" s="5"/>
      <c r="G112" s="5"/>
      <c r="H112" s="5"/>
      <c r="I112" s="5"/>
    </row>
    <row r="113" spans="1:14" x14ac:dyDescent="0.25">
      <c r="E113" s="5"/>
      <c r="F113" s="5"/>
      <c r="G113" s="5"/>
      <c r="H113" s="5"/>
      <c r="I113" s="5"/>
    </row>
    <row r="114" spans="1:14" x14ac:dyDescent="0.25">
      <c r="E114" s="5"/>
      <c r="F114" s="5"/>
      <c r="G114" s="5"/>
      <c r="H114" s="5"/>
      <c r="I114" s="5"/>
    </row>
    <row r="115" spans="1:14" x14ac:dyDescent="0.25">
      <c r="A115" s="8"/>
      <c r="E115" s="4"/>
      <c r="F115" s="4"/>
      <c r="G115" s="5"/>
      <c r="H115" s="4"/>
      <c r="I115" s="4"/>
    </row>
    <row r="116" spans="1:14" x14ac:dyDescent="0.25">
      <c r="A116" s="8" t="s">
        <v>63</v>
      </c>
      <c r="E116" s="10"/>
      <c r="F116" s="4"/>
      <c r="G116" s="5"/>
      <c r="H116" s="10"/>
      <c r="I116" s="4"/>
    </row>
    <row r="117" spans="1:14" x14ac:dyDescent="0.25">
      <c r="E117" s="4">
        <f>SUM(E108,E97,E91,E83,E77,E73,E69,E64,E54,E49,E45,E32,E28,E24,E34,E58,E6)</f>
        <v>292460</v>
      </c>
      <c r="F117" s="4">
        <f>SUM(F108,F97,F91,F83,F77,F73,F69,F64,F54,F49,F45,F32,F28,F24,F34,F58)-60</f>
        <v>296400</v>
      </c>
      <c r="G117" s="5"/>
      <c r="H117" s="4">
        <f>SUM(H108,H97,H91,H83,H77,H73,H69,H64,H54,H49,H45,H32,H28,H24,H34,H58,H6)</f>
        <v>299128</v>
      </c>
      <c r="I117" s="4">
        <f>SUM(I108,I97,I91,I83,I77,I73,I69,I64,I54,I49,I45,I32,I28,I24,I34,I58,I6)</f>
        <v>299128</v>
      </c>
      <c r="K117" t="s">
        <v>13</v>
      </c>
      <c r="M117" s="5">
        <f>SUM(H24,H34,H45,H54,H64,H69,H77,H83,H91,H108)</f>
        <v>350888</v>
      </c>
    </row>
    <row r="118" spans="1:14" x14ac:dyDescent="0.25">
      <c r="E118" s="5"/>
      <c r="F118" s="5"/>
      <c r="G118" s="5"/>
      <c r="H118" s="5"/>
      <c r="I118" s="5"/>
      <c r="K118" t="s">
        <v>64</v>
      </c>
      <c r="L118" s="14"/>
      <c r="M118" s="1">
        <f>SUM(H28,H32,H49,H58,H73,H97, H6)</f>
        <v>-51760</v>
      </c>
      <c r="N118" s="17"/>
    </row>
    <row r="119" spans="1:14" x14ac:dyDescent="0.25">
      <c r="H119" s="2"/>
      <c r="I119" s="2"/>
      <c r="M119" t="s">
        <v>65</v>
      </c>
    </row>
    <row r="120" spans="1:14" x14ac:dyDescent="0.25">
      <c r="A120" t="s">
        <v>66</v>
      </c>
      <c r="C120" s="24">
        <f>(H117-E117)/E117*100</f>
        <v>2.2799699104150997</v>
      </c>
      <c r="D120" t="s">
        <v>67</v>
      </c>
      <c r="E120" s="5"/>
      <c r="F120" s="5"/>
      <c r="G120" s="5"/>
      <c r="H120" s="5"/>
      <c r="I120" s="5"/>
      <c r="M120" s="5">
        <f>SUM(M117,M118)</f>
        <v>299128</v>
      </c>
      <c r="N120" t="s">
        <v>68</v>
      </c>
    </row>
    <row r="121" spans="1:14" x14ac:dyDescent="0.25">
      <c r="E121" s="5"/>
      <c r="F121" s="5" t="s">
        <v>69</v>
      </c>
      <c r="G121" s="5"/>
      <c r="H121" s="4"/>
      <c r="I121" s="15">
        <f>SUM(I117:I120)</f>
        <v>299128</v>
      </c>
    </row>
    <row r="122" spans="1:14" x14ac:dyDescent="0.25">
      <c r="E122" s="5"/>
      <c r="F122" s="5" t="s">
        <v>70</v>
      </c>
      <c r="G122" s="5"/>
      <c r="H122" s="10"/>
      <c r="I122" s="10">
        <f>SUM(I121)</f>
        <v>299128</v>
      </c>
      <c r="K122" s="2"/>
      <c r="M122" s="16"/>
      <c r="N122" t="s">
        <v>71</v>
      </c>
    </row>
    <row r="123" spans="1:14" x14ac:dyDescent="0.25">
      <c r="E123" s="5"/>
      <c r="F123" s="5"/>
      <c r="G123" s="5"/>
      <c r="H123" s="5"/>
      <c r="I123" s="5"/>
      <c r="K123" s="8"/>
      <c r="M123" s="16"/>
      <c r="N123" t="s">
        <v>72</v>
      </c>
    </row>
    <row r="124" spans="1:14" x14ac:dyDescent="0.25">
      <c r="E124" s="5"/>
      <c r="F124" s="5"/>
      <c r="G124" s="5"/>
      <c r="H124" s="5"/>
      <c r="I124" s="5"/>
      <c r="K124" s="8"/>
    </row>
    <row r="125" spans="1:14" x14ac:dyDescent="0.25">
      <c r="E125" s="5"/>
      <c r="F125" s="5"/>
      <c r="G125" s="5"/>
      <c r="H125" s="5"/>
      <c r="I125" s="5">
        <f>292460/2</f>
        <v>146230</v>
      </c>
    </row>
    <row r="126" spans="1:14" x14ac:dyDescent="0.25">
      <c r="A126" s="2"/>
      <c r="E126" s="10"/>
      <c r="F126" s="5"/>
      <c r="G126" s="5"/>
      <c r="H126" s="5"/>
      <c r="I126" s="5"/>
    </row>
    <row r="127" spans="1:14" x14ac:dyDescent="0.25">
      <c r="E127" s="10"/>
      <c r="F127" s="5"/>
      <c r="G127" s="5"/>
      <c r="H127" s="5"/>
      <c r="I127" s="5"/>
    </row>
    <row r="128" spans="1:14" x14ac:dyDescent="0.25">
      <c r="E128" s="10"/>
      <c r="F128" s="5"/>
      <c r="G128" s="5"/>
      <c r="H128" s="5"/>
      <c r="I128" s="5"/>
    </row>
    <row r="129" spans="5:16" x14ac:dyDescent="0.25">
      <c r="E129" s="10"/>
      <c r="F129" s="4"/>
      <c r="G129" s="5"/>
      <c r="H129" s="4"/>
      <c r="I129" s="5"/>
      <c r="P129" t="s">
        <v>21</v>
      </c>
    </row>
    <row r="130" spans="5:16" x14ac:dyDescent="0.25">
      <c r="E130" s="19"/>
      <c r="H130" s="1"/>
    </row>
    <row r="131" spans="5:16" x14ac:dyDescent="0.25">
      <c r="E131" s="20"/>
      <c r="H131" s="1"/>
    </row>
    <row r="132" spans="5:16" x14ac:dyDescent="0.25">
      <c r="E132" s="20"/>
      <c r="H132" s="3"/>
      <c r="I132" s="3"/>
    </row>
    <row r="133" spans="5:16" x14ac:dyDescent="0.25">
      <c r="E133" s="20"/>
      <c r="I133" s="3"/>
    </row>
    <row r="134" spans="5:16" x14ac:dyDescent="0.25">
      <c r="E134" s="18"/>
    </row>
    <row r="135" spans="5:16" x14ac:dyDescent="0.25">
      <c r="E135" s="18"/>
    </row>
    <row r="136" spans="5:16" x14ac:dyDescent="0.25">
      <c r="E136" s="18"/>
    </row>
  </sheetData>
  <mergeCells count="107">
    <mergeCell ref="J14:M14"/>
    <mergeCell ref="J101:M101"/>
    <mergeCell ref="J102:M102"/>
    <mergeCell ref="J104:M104"/>
    <mergeCell ref="J105:M105"/>
    <mergeCell ref="J106:M106"/>
    <mergeCell ref="J107:M107"/>
    <mergeCell ref="J95:M95"/>
    <mergeCell ref="J96:M96"/>
    <mergeCell ref="J97:M97"/>
    <mergeCell ref="J98:M98"/>
    <mergeCell ref="J99:M99"/>
    <mergeCell ref="J100:M100"/>
    <mergeCell ref="J103:M103"/>
    <mergeCell ref="J90:M90"/>
    <mergeCell ref="J91:M91"/>
    <mergeCell ref="J92:M92"/>
    <mergeCell ref="J93:M93"/>
    <mergeCell ref="J94:M94"/>
    <mergeCell ref="J84:M84"/>
    <mergeCell ref="J85:M85"/>
    <mergeCell ref="J86:M86"/>
    <mergeCell ref="J87:M87"/>
    <mergeCell ref="J88:M88"/>
    <mergeCell ref="J89:M89"/>
    <mergeCell ref="J79:M79"/>
    <mergeCell ref="J80:M80"/>
    <mergeCell ref="J82:M82"/>
    <mergeCell ref="J83:M83"/>
    <mergeCell ref="J76:M76"/>
    <mergeCell ref="J77:M77"/>
    <mergeCell ref="J78:M78"/>
    <mergeCell ref="J70:M70"/>
    <mergeCell ref="J71:M71"/>
    <mergeCell ref="J72:M72"/>
    <mergeCell ref="J73:M73"/>
    <mergeCell ref="J74:M74"/>
    <mergeCell ref="J75:M75"/>
    <mergeCell ref="J81:M81"/>
    <mergeCell ref="J65:M65"/>
    <mergeCell ref="J66:M66"/>
    <mergeCell ref="J67:M67"/>
    <mergeCell ref="J68:M68"/>
    <mergeCell ref="J69:M69"/>
    <mergeCell ref="J58:M58"/>
    <mergeCell ref="J59:M59"/>
    <mergeCell ref="J60:M60"/>
    <mergeCell ref="J61:M61"/>
    <mergeCell ref="J62:M62"/>
    <mergeCell ref="J63:M63"/>
    <mergeCell ref="J55:M55"/>
    <mergeCell ref="J56:M56"/>
    <mergeCell ref="J57:M57"/>
    <mergeCell ref="J47:M47"/>
    <mergeCell ref="J48:M48"/>
    <mergeCell ref="J49:M49"/>
    <mergeCell ref="J50:M50"/>
    <mergeCell ref="J51:M51"/>
    <mergeCell ref="J64:M64"/>
    <mergeCell ref="J29:M29"/>
    <mergeCell ref="J30:M30"/>
    <mergeCell ref="J31:M31"/>
    <mergeCell ref="J32:M32"/>
    <mergeCell ref="J33:M33"/>
    <mergeCell ref="J34:M34"/>
    <mergeCell ref="J52:M52"/>
    <mergeCell ref="J53:M53"/>
    <mergeCell ref="J54:M54"/>
    <mergeCell ref="J41:M41"/>
    <mergeCell ref="J42:M42"/>
    <mergeCell ref="J43:M43"/>
    <mergeCell ref="J44:M44"/>
    <mergeCell ref="J45:M45"/>
    <mergeCell ref="J46:M46"/>
    <mergeCell ref="J35:M35"/>
    <mergeCell ref="J36:M36"/>
    <mergeCell ref="J37:M37"/>
    <mergeCell ref="J38:M38"/>
    <mergeCell ref="J40:M40"/>
    <mergeCell ref="J39:M39"/>
    <mergeCell ref="J22:M22"/>
    <mergeCell ref="J24:M24"/>
    <mergeCell ref="J25:M25"/>
    <mergeCell ref="J26:M26"/>
    <mergeCell ref="J27:M27"/>
    <mergeCell ref="J28:M28"/>
    <mergeCell ref="J15:M15"/>
    <mergeCell ref="J16:M16"/>
    <mergeCell ref="J17:M17"/>
    <mergeCell ref="J18:M18"/>
    <mergeCell ref="J19:M19"/>
    <mergeCell ref="J20:M20"/>
    <mergeCell ref="J23:M23"/>
    <mergeCell ref="J21:M21"/>
    <mergeCell ref="J7:M7"/>
    <mergeCell ref="J8:M8"/>
    <mergeCell ref="J9:M9"/>
    <mergeCell ref="J10:M10"/>
    <mergeCell ref="J11:M11"/>
    <mergeCell ref="J13:M13"/>
    <mergeCell ref="J1:M1"/>
    <mergeCell ref="J2:M2"/>
    <mergeCell ref="J3:M3"/>
    <mergeCell ref="J4:M4"/>
    <mergeCell ref="J5:M5"/>
    <mergeCell ref="J6:M6"/>
    <mergeCell ref="J12:M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horizontalDpi="1200" verticalDpi="1200" r:id="rId1"/>
  <headerFooter>
    <oddHeader xml:space="preserve">&amp;CPULBOROUGH PARISH COUNCIL POTENTIAL &amp;"-,Bold"DRAFT&amp;"-,Regular" BUDGET 2025/26
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B2:E27"/>
  <sheetViews>
    <sheetView workbookViewId="0">
      <selection activeCell="B25" sqref="B25:E27"/>
    </sheetView>
  </sheetViews>
  <sheetFormatPr defaultColWidth="8.85546875" defaultRowHeight="15" x14ac:dyDescent="0.25"/>
  <sheetData>
    <row r="2" spans="2:5" x14ac:dyDescent="0.25">
      <c r="B2" t="s">
        <v>73</v>
      </c>
    </row>
    <row r="3" spans="2:5" x14ac:dyDescent="0.25">
      <c r="C3" s="22">
        <v>200</v>
      </c>
      <c r="D3" s="23">
        <v>0.94299999999999995</v>
      </c>
      <c r="E3" s="23">
        <v>0.41670000000000001</v>
      </c>
    </row>
    <row r="4" spans="2:5" x14ac:dyDescent="0.25">
      <c r="C4" s="22"/>
      <c r="D4" s="22"/>
      <c r="E4" s="22"/>
    </row>
    <row r="5" spans="2:5" x14ac:dyDescent="0.25">
      <c r="C5" s="22">
        <f>C3*D3</f>
        <v>188.6</v>
      </c>
      <c r="D5" s="22">
        <f>C5/5</f>
        <v>37.72</v>
      </c>
      <c r="E5" s="22">
        <f>D5*12</f>
        <v>452.64</v>
      </c>
    </row>
    <row r="7" spans="2:5" x14ac:dyDescent="0.25">
      <c r="B7" t="s">
        <v>74</v>
      </c>
    </row>
    <row r="8" spans="2:5" x14ac:dyDescent="0.25">
      <c r="C8" s="22">
        <v>300</v>
      </c>
      <c r="D8" s="23">
        <v>0.53</v>
      </c>
      <c r="E8" s="23">
        <v>0.41670000000000001</v>
      </c>
    </row>
    <row r="9" spans="2:5" x14ac:dyDescent="0.25">
      <c r="C9" s="22"/>
      <c r="D9" s="22"/>
      <c r="E9" s="22"/>
    </row>
    <row r="10" spans="2:5" x14ac:dyDescent="0.25">
      <c r="C10" s="22">
        <f>C8*D8</f>
        <v>159</v>
      </c>
      <c r="D10" s="22">
        <f>C10/5</f>
        <v>31.8</v>
      </c>
      <c r="E10" s="22">
        <f>D10*12</f>
        <v>381.6</v>
      </c>
    </row>
    <row r="12" spans="2:5" x14ac:dyDescent="0.25">
      <c r="B12" t="s">
        <v>75</v>
      </c>
    </row>
    <row r="13" spans="2:5" x14ac:dyDescent="0.25">
      <c r="C13" s="22">
        <v>5750</v>
      </c>
      <c r="D13" s="23">
        <v>0.64100000000000001</v>
      </c>
      <c r="E13" s="23">
        <v>0.41670000000000001</v>
      </c>
    </row>
    <row r="14" spans="2:5" x14ac:dyDescent="0.25">
      <c r="C14" s="22"/>
      <c r="D14" s="22"/>
      <c r="E14" s="22"/>
    </row>
    <row r="15" spans="2:5" x14ac:dyDescent="0.25">
      <c r="C15" s="22">
        <f>C13*D13</f>
        <v>3685.75</v>
      </c>
      <c r="D15" s="22">
        <f>C15/5</f>
        <v>737.15</v>
      </c>
      <c r="E15" s="22">
        <f>D15*12</f>
        <v>8845.7999999999993</v>
      </c>
    </row>
    <row r="17" spans="2:5" x14ac:dyDescent="0.25">
      <c r="B17" t="s">
        <v>76</v>
      </c>
      <c r="C17" s="22">
        <v>4500</v>
      </c>
      <c r="D17" s="23">
        <v>0.2828</v>
      </c>
      <c r="E17" s="23">
        <v>0.41670000000000001</v>
      </c>
    </row>
    <row r="18" spans="2:5" x14ac:dyDescent="0.25">
      <c r="C18" s="22"/>
      <c r="D18" s="22"/>
      <c r="E18" s="22"/>
    </row>
    <row r="19" spans="2:5" x14ac:dyDescent="0.25">
      <c r="C19" s="22">
        <f>C17*D17</f>
        <v>1272.5999999999999</v>
      </c>
      <c r="D19" s="22">
        <f>C19/5</f>
        <v>254.51999999999998</v>
      </c>
      <c r="E19" s="22">
        <f>D19*12</f>
        <v>3054.24</v>
      </c>
    </row>
    <row r="21" spans="2:5" x14ac:dyDescent="0.25">
      <c r="B21" t="s">
        <v>77</v>
      </c>
      <c r="C21" s="22">
        <v>5260</v>
      </c>
      <c r="D21" s="23">
        <v>0.34300000000000003</v>
      </c>
      <c r="E21" s="23">
        <v>0.41670000000000001</v>
      </c>
    </row>
    <row r="22" spans="2:5" x14ac:dyDescent="0.25">
      <c r="C22" s="22"/>
      <c r="D22" s="22"/>
      <c r="E22" s="22"/>
    </row>
    <row r="23" spans="2:5" x14ac:dyDescent="0.25">
      <c r="C23" s="22">
        <f>C21*D21</f>
        <v>1804.18</v>
      </c>
      <c r="D23" s="22">
        <f>C23/5</f>
        <v>360.83600000000001</v>
      </c>
      <c r="E23" s="22">
        <f>D23*12</f>
        <v>4330.0320000000002</v>
      </c>
    </row>
    <row r="25" spans="2:5" x14ac:dyDescent="0.25">
      <c r="B25" t="s">
        <v>78</v>
      </c>
      <c r="C25" s="22">
        <v>500</v>
      </c>
      <c r="D25" s="23">
        <v>0.68600000000000005</v>
      </c>
      <c r="E25" s="23">
        <v>0.41670000000000001</v>
      </c>
    </row>
    <row r="26" spans="2:5" x14ac:dyDescent="0.25">
      <c r="C26" s="22"/>
      <c r="D26" s="22"/>
      <c r="E26" s="22"/>
    </row>
    <row r="27" spans="2:5" x14ac:dyDescent="0.25">
      <c r="C27" s="22">
        <f>C25*D25</f>
        <v>343</v>
      </c>
      <c r="D27" s="22">
        <f>C27/5</f>
        <v>68.599999999999994</v>
      </c>
      <c r="E27" s="22">
        <f>D27*12</f>
        <v>823.19999999999993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B3:E5"/>
  <sheetViews>
    <sheetView workbookViewId="0">
      <selection activeCell="E5" sqref="E5"/>
    </sheetView>
  </sheetViews>
  <sheetFormatPr defaultColWidth="8.85546875" defaultRowHeight="15" x14ac:dyDescent="0.25"/>
  <sheetData>
    <row r="3" spans="2:5" x14ac:dyDescent="0.25">
      <c r="B3" t="s">
        <v>79</v>
      </c>
      <c r="C3" s="22">
        <v>9950</v>
      </c>
      <c r="D3" s="23">
        <v>0.215</v>
      </c>
      <c r="E3" s="23">
        <v>0.41670000000000001</v>
      </c>
    </row>
    <row r="4" spans="2:5" x14ac:dyDescent="0.25">
      <c r="C4" s="22"/>
      <c r="D4" s="22"/>
      <c r="E4" s="22"/>
    </row>
    <row r="5" spans="2:5" x14ac:dyDescent="0.25">
      <c r="C5" s="22">
        <f>C3*D3</f>
        <v>2139.25</v>
      </c>
      <c r="D5" s="22">
        <f>C5/5</f>
        <v>427.85</v>
      </c>
      <c r="E5" s="22">
        <f>D5*12</f>
        <v>5134.2000000000007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649c76-8833-43f6-b38e-d4e786535e0d">
      <Terms xmlns="http://schemas.microsoft.com/office/infopath/2007/PartnerControls"/>
    </lcf76f155ced4ddcb4097134ff3c332f>
    <TaxCatchAll xmlns="25d6df8f-ae63-4fc5-ac23-3362b7fa2a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704AF9178A04D801B6D3F76F5E1A1" ma:contentTypeVersion="18" ma:contentTypeDescription="Create a new document." ma:contentTypeScope="" ma:versionID="aff094a9be7754b6a8a6e7e45538b438">
  <xsd:schema xmlns:xsd="http://www.w3.org/2001/XMLSchema" xmlns:xs="http://www.w3.org/2001/XMLSchema" xmlns:p="http://schemas.microsoft.com/office/2006/metadata/properties" xmlns:ns2="e6649c76-8833-43f6-b38e-d4e786535e0d" xmlns:ns3="25d6df8f-ae63-4fc5-ac23-3362b7fa2ab3" targetNamespace="http://schemas.microsoft.com/office/2006/metadata/properties" ma:root="true" ma:fieldsID="bbb3646c361cf51b4e50d46362e69558" ns2:_="" ns3:_="">
    <xsd:import namespace="e6649c76-8833-43f6-b38e-d4e786535e0d"/>
    <xsd:import namespace="25d6df8f-ae63-4fc5-ac23-3362b7fa2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49c76-8833-43f6-b38e-d4e786535e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6f33641-4c45-4e79-8791-15b95ec19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df8f-ae63-4fc5-ac23-3362b7fa2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d8b6ec-087a-466e-a30b-1251b2be71f8}" ma:internalName="TaxCatchAll" ma:showField="CatchAllData" ma:web="25d6df8f-ae63-4fc5-ac23-3362b7fa2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0054EC-5324-4B97-9A80-E2C88AF5E45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9FE619-AD79-4F55-A9B6-0F25A9BFF1E8}">
  <ds:schemaRefs>
    <ds:schemaRef ds:uri="http://schemas.microsoft.com/office/2006/metadata/properties"/>
    <ds:schemaRef ds:uri="http://schemas.microsoft.com/office/infopath/2007/PartnerControls"/>
    <ds:schemaRef ds:uri="e6649c76-8833-43f6-b38e-d4e786535e0d"/>
    <ds:schemaRef ds:uri="25d6df8f-ae63-4fc5-ac23-3362b7fa2ab3"/>
  </ds:schemaRefs>
</ds:datastoreItem>
</file>

<file path=customXml/itemProps3.xml><?xml version="1.0" encoding="utf-8"?>
<ds:datastoreItem xmlns:ds="http://schemas.openxmlformats.org/officeDocument/2006/customXml" ds:itemID="{52CEF618-B6BB-4626-902A-0270F7D92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49c76-8833-43f6-b38e-d4e786535e0d"/>
    <ds:schemaRef ds:uri="25d6df8f-ae63-4fc5-ac23-3362b7fa2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B8F21D-E252-4975-B5FA-25F0CE5A33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2025-01-23T09:34:33Z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0x010100F81704AF9178A04D801B6D3F76F5E1A1</vt:lpwstr>
  </property>
</Properties>
</file>